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egan\SPRINGFIELD\Town of Springfield - 2022\"/>
    </mc:Choice>
  </mc:AlternateContent>
  <xr:revisionPtr revIDLastSave="0" documentId="13_ncr:1_{11C2C26E-7C5A-473D-A821-05903DDC6BF4}" xr6:coauthVersionLast="47" xr6:coauthVersionMax="47" xr10:uidLastSave="{00000000-0000-0000-0000-000000000000}"/>
  <bookViews>
    <workbookView xWindow="0" yWindow="0" windowWidth="29040" windowHeight="156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D48" i="1" l="1"/>
  <c r="C48" i="1"/>
  <c r="G14" i="1"/>
  <c r="E48" i="1"/>
  <c r="D40" i="1"/>
  <c r="H19" i="1" l="1"/>
  <c r="D21" i="1" l="1"/>
  <c r="E40" i="1" l="1"/>
  <c r="G40" i="1" l="1"/>
  <c r="G21" i="1"/>
  <c r="C40" i="1" l="1"/>
  <c r="C21" i="1"/>
  <c r="C22" i="1" l="1"/>
  <c r="H39" i="1"/>
  <c r="H37" i="1"/>
  <c r="H36" i="1"/>
  <c r="H35" i="1"/>
  <c r="H34" i="1"/>
  <c r="H33" i="1"/>
  <c r="H25" i="1"/>
  <c r="H20" i="1"/>
  <c r="H17" i="1"/>
  <c r="H13" i="1"/>
  <c r="H11" i="1"/>
  <c r="H10" i="1"/>
  <c r="H9" i="1"/>
  <c r="H8" i="1"/>
  <c r="C41" i="1" l="1"/>
  <c r="E5" i="1" s="1"/>
  <c r="F40" i="1" l="1"/>
  <c r="E21" i="1"/>
  <c r="F21" i="1"/>
  <c r="H40" i="1" l="1"/>
  <c r="H21" i="1"/>
  <c r="E22" i="1" l="1"/>
  <c r="E41" i="1" s="1"/>
  <c r="F5" i="1" s="1"/>
  <c r="F22" i="1" s="1"/>
  <c r="F41" i="1" s="1"/>
  <c r="G5" i="1" s="1"/>
  <c r="G22" i="1" l="1"/>
  <c r="G41" i="1" l="1"/>
  <c r="G48" i="1" s="1"/>
</calcChain>
</file>

<file path=xl/sharedStrings.xml><?xml version="1.0" encoding="utf-8"?>
<sst xmlns="http://schemas.openxmlformats.org/spreadsheetml/2006/main" count="55" uniqueCount="55">
  <si>
    <t>Town of Springfield</t>
  </si>
  <si>
    <t>% Change</t>
  </si>
  <si>
    <t>Road Levy</t>
  </si>
  <si>
    <t>Fire Levy</t>
  </si>
  <si>
    <t>General Levy</t>
  </si>
  <si>
    <t>Highway Aids</t>
  </si>
  <si>
    <t>Shared Revenue</t>
  </si>
  <si>
    <t>Municiple Services</t>
  </si>
  <si>
    <t>Recycling</t>
  </si>
  <si>
    <t>MFL Payments</t>
  </si>
  <si>
    <t>Recycling Aids</t>
  </si>
  <si>
    <t>Miscellaneous Revenue</t>
  </si>
  <si>
    <t>REVENUE:</t>
  </si>
  <si>
    <t>Interest</t>
  </si>
  <si>
    <t>TOTAL REVENUE</t>
  </si>
  <si>
    <t>TOTAL AVAILABLE</t>
  </si>
  <si>
    <t>EXPENDITURES:</t>
  </si>
  <si>
    <t>General Government</t>
  </si>
  <si>
    <t>Legal Service</t>
  </si>
  <si>
    <t>Insurance</t>
  </si>
  <si>
    <t>Town Hall Maintenance</t>
  </si>
  <si>
    <t>Highway Maintenance</t>
  </si>
  <si>
    <t>Fire Protection</t>
  </si>
  <si>
    <t>Highway Mowing</t>
  </si>
  <si>
    <t>TOTAL EXPENSES</t>
  </si>
  <si>
    <t>UNRESERVED BALANCE</t>
  </si>
  <si>
    <t>Miscellaneous Expense</t>
  </si>
  <si>
    <t>YEAR END BALANCE</t>
  </si>
  <si>
    <t>Year Beginning Balance</t>
  </si>
  <si>
    <t xml:space="preserve"> CD #1</t>
  </si>
  <si>
    <t xml:space="preserve"> CD#2</t>
  </si>
  <si>
    <t xml:space="preserve"> CD#3</t>
  </si>
  <si>
    <t>CD#4</t>
  </si>
  <si>
    <t>REVALUATION</t>
  </si>
  <si>
    <t>Licesne &amp; Permits</t>
  </si>
  <si>
    <t>Election</t>
  </si>
  <si>
    <t>Gen Admin</t>
  </si>
  <si>
    <t>Clerk</t>
  </si>
  <si>
    <t>Treasurer</t>
  </si>
  <si>
    <t>Board</t>
  </si>
  <si>
    <t>Assessor</t>
  </si>
  <si>
    <t>2000/1500</t>
  </si>
  <si>
    <t>CD#5</t>
  </si>
  <si>
    <t>TRIP/Marq. Land &amp; Water</t>
  </si>
  <si>
    <t>Total 2021 Levy + 2021 PP Aid</t>
  </si>
  <si>
    <t xml:space="preserve">Total 2022 Levy </t>
  </si>
  <si>
    <t>CD#6</t>
  </si>
  <si>
    <t>2022 Budget</t>
  </si>
  <si>
    <t>2023 Budget</t>
  </si>
  <si>
    <t>2023 Proposed Budget</t>
  </si>
  <si>
    <t>2021     Actual</t>
  </si>
  <si>
    <t>ARPA</t>
  </si>
  <si>
    <t>2022 Estimate (Oct-Dec)</t>
  </si>
  <si>
    <t xml:space="preserve">2022 YTD   </t>
  </si>
  <si>
    <t>1.156%  Increase  (Net New Construction)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</si>
</sst>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4"/>
      <color theme="1"/>
      <name val="Cambria"/>
      <family val="1"/>
      <scheme val="maj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6" xfId="0" applyFont="1" applyBorder="1"/>
    <xf numFmtId="10" fontId="3" fillId="0" borderId="6" xfId="3" applyNumberFormat="1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2" fillId="0" borderId="4" xfId="0" applyFont="1" applyBorder="1"/>
    <xf numFmtId="0" fontId="3" fillId="0" borderId="17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11" xfId="0" applyFont="1" applyBorder="1"/>
    <xf numFmtId="10" fontId="3" fillId="0" borderId="0" xfId="3" applyNumberFormat="1" applyFont="1" applyBorder="1"/>
    <xf numFmtId="165" fontId="8" fillId="0" borderId="0" xfId="1" applyNumberFormat="1" applyFont="1" applyBorder="1"/>
    <xf numFmtId="164" fontId="8" fillId="0" borderId="4" xfId="2" applyNumberFormat="1" applyFont="1" applyBorder="1"/>
    <xf numFmtId="0" fontId="6" fillId="0" borderId="13" xfId="0" applyFont="1" applyBorder="1" applyAlignment="1">
      <alignment horizontal="center"/>
    </xf>
    <xf numFmtId="164" fontId="6" fillId="0" borderId="0" xfId="2" applyNumberFormat="1" applyFont="1" applyBorder="1"/>
    <xf numFmtId="165" fontId="6" fillId="0" borderId="0" xfId="1" applyNumberFormat="1" applyFont="1" applyBorder="1"/>
    <xf numFmtId="165" fontId="6" fillId="0" borderId="1" xfId="1" applyNumberFormat="1" applyFont="1" applyBorder="1"/>
    <xf numFmtId="164" fontId="6" fillId="0" borderId="3" xfId="2" applyNumberFormat="1" applyFont="1" applyBorder="1"/>
    <xf numFmtId="164" fontId="6" fillId="0" borderId="4" xfId="2" applyNumberFormat="1" applyFont="1" applyBorder="1"/>
    <xf numFmtId="0" fontId="6" fillId="0" borderId="13" xfId="0" applyFont="1" applyBorder="1" applyAlignment="1">
      <alignment horizontal="center" wrapText="1"/>
    </xf>
    <xf numFmtId="0" fontId="6" fillId="0" borderId="16" xfId="0" applyFont="1" applyBorder="1"/>
    <xf numFmtId="0" fontId="6" fillId="0" borderId="0" xfId="0" applyFont="1" applyBorder="1"/>
    <xf numFmtId="0" fontId="6" fillId="2" borderId="0" xfId="0" applyFont="1" applyFill="1"/>
    <xf numFmtId="0" fontId="7" fillId="2" borderId="0" xfId="0" applyFont="1" applyFill="1"/>
    <xf numFmtId="0" fontId="2" fillId="2" borderId="0" xfId="0" applyFont="1" applyFill="1"/>
    <xf numFmtId="3" fontId="7" fillId="2" borderId="0" xfId="0" applyNumberFormat="1" applyFont="1" applyFill="1"/>
    <xf numFmtId="0" fontId="9" fillId="2" borderId="0" xfId="0" applyFont="1" applyFill="1"/>
    <xf numFmtId="0" fontId="3" fillId="2" borderId="8" xfId="0" applyFont="1" applyFill="1" applyBorder="1"/>
    <xf numFmtId="165" fontId="6" fillId="2" borderId="0" xfId="1" applyNumberFormat="1" applyFont="1" applyFill="1" applyBorder="1"/>
    <xf numFmtId="10" fontId="3" fillId="2" borderId="6" xfId="3" applyNumberFormat="1" applyFont="1" applyFill="1" applyBorder="1"/>
    <xf numFmtId="165" fontId="2" fillId="2" borderId="0" xfId="0" applyNumberFormat="1" applyFont="1" applyFill="1"/>
    <xf numFmtId="0" fontId="4" fillId="2" borderId="15" xfId="0" applyFont="1" applyFill="1" applyBorder="1"/>
    <xf numFmtId="164" fontId="6" fillId="2" borderId="0" xfId="2" applyNumberFormat="1" applyFont="1" applyFill="1" applyBorder="1"/>
    <xf numFmtId="0" fontId="3" fillId="2" borderId="6" xfId="0" applyFont="1" applyFill="1" applyBorder="1"/>
    <xf numFmtId="0" fontId="4" fillId="2" borderId="10" xfId="0" applyFont="1" applyFill="1" applyBorder="1"/>
    <xf numFmtId="164" fontId="6" fillId="2" borderId="2" xfId="2" applyNumberFormat="1" applyFont="1" applyFill="1" applyBorder="1"/>
    <xf numFmtId="165" fontId="6" fillId="2" borderId="2" xfId="1" applyNumberFormat="1" applyFont="1" applyFill="1" applyBorder="1"/>
    <xf numFmtId="165" fontId="6" fillId="3" borderId="0" xfId="1" applyNumberFormat="1" applyFont="1" applyFill="1" applyBorder="1"/>
    <xf numFmtId="3" fontId="7" fillId="3" borderId="0" xfId="0" applyNumberFormat="1" applyFont="1" applyFill="1"/>
    <xf numFmtId="164" fontId="6" fillId="4" borderId="2" xfId="2" applyNumberFormat="1" applyFont="1" applyFill="1" applyBorder="1"/>
    <xf numFmtId="165" fontId="6" fillId="4" borderId="2" xfId="1" applyNumberFormat="1" applyFont="1" applyFill="1" applyBorder="1"/>
    <xf numFmtId="0" fontId="10" fillId="0" borderId="0" xfId="0" applyFont="1" applyBorder="1"/>
    <xf numFmtId="164" fontId="6" fillId="2" borderId="2" xfId="0" applyNumberFormat="1" applyFont="1" applyFill="1" applyBorder="1"/>
    <xf numFmtId="164" fontId="6" fillId="5" borderId="0" xfId="2" applyNumberFormat="1" applyFont="1" applyFill="1" applyBorder="1"/>
    <xf numFmtId="165" fontId="6" fillId="5" borderId="2" xfId="1" applyNumberFormat="1" applyFont="1" applyFill="1" applyBorder="1"/>
    <xf numFmtId="164" fontId="6" fillId="6" borderId="0" xfId="2" applyNumberFormat="1" applyFont="1" applyFill="1" applyBorder="1"/>
    <xf numFmtId="165" fontId="6" fillId="6" borderId="2" xfId="1" applyNumberFormat="1" applyFont="1" applyFill="1" applyBorder="1"/>
    <xf numFmtId="0" fontId="3" fillId="0" borderId="18" xfId="0" applyFont="1" applyBorder="1"/>
    <xf numFmtId="0" fontId="4" fillId="2" borderId="0" xfId="0" applyFont="1" applyFill="1" applyBorder="1"/>
    <xf numFmtId="0" fontId="3" fillId="0" borderId="16" xfId="0" applyFont="1" applyBorder="1"/>
    <xf numFmtId="0" fontId="4" fillId="0" borderId="0" xfId="0" applyFont="1" applyBorder="1"/>
    <xf numFmtId="0" fontId="3" fillId="2" borderId="0" xfId="0" applyFont="1" applyFill="1" applyBorder="1"/>
    <xf numFmtId="0" fontId="3" fillId="0" borderId="0" xfId="0" applyFont="1" applyBorder="1"/>
    <xf numFmtId="0" fontId="3" fillId="0" borderId="1" xfId="0" applyFont="1" applyBorder="1"/>
    <xf numFmtId="0" fontId="4" fillId="2" borderId="2" xfId="0" applyFont="1" applyFill="1" applyBorder="1"/>
    <xf numFmtId="0" fontId="4" fillId="0" borderId="3" xfId="0" applyFont="1" applyBorder="1"/>
    <xf numFmtId="0" fontId="4" fillId="0" borderId="4" xfId="0" applyFont="1" applyBorder="1"/>
    <xf numFmtId="165" fontId="6" fillId="0" borderId="0" xfId="1" applyNumberFormat="1" applyFont="1" applyBorder="1" applyAlignment="1">
      <alignment horizontal="center"/>
    </xf>
    <xf numFmtId="164" fontId="6" fillId="7" borderId="0" xfId="2" applyNumberFormat="1" applyFont="1" applyFill="1" applyBorder="1"/>
    <xf numFmtId="164" fontId="6" fillId="7" borderId="3" xfId="2" applyNumberFormat="1" applyFont="1" applyFill="1" applyBorder="1"/>
    <xf numFmtId="0" fontId="11" fillId="0" borderId="8" xfId="0" applyFont="1" applyBorder="1"/>
    <xf numFmtId="0" fontId="11" fillId="0" borderId="8" xfId="0" applyFont="1" applyBorder="1" applyAlignment="1">
      <alignment horizontal="right"/>
    </xf>
    <xf numFmtId="0" fontId="11" fillId="0" borderId="8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zoomScaleNormal="100" workbookViewId="0">
      <selection activeCell="A51" sqref="A51"/>
    </sheetView>
  </sheetViews>
  <sheetFormatPr defaultRowHeight="15" x14ac:dyDescent="0.25"/>
  <cols>
    <col min="1" max="1" width="19.5703125" style="1" customWidth="1"/>
    <col min="2" max="2" width="10.28515625" style="1" customWidth="1"/>
    <col min="3" max="4" width="10.42578125" style="1" customWidth="1"/>
    <col min="5" max="5" width="13.140625" style="1" customWidth="1"/>
    <col min="6" max="6" width="11.28515625" style="1" customWidth="1"/>
    <col min="7" max="7" width="11.140625" style="1" customWidth="1"/>
    <col min="8" max="8" width="11" style="1" bestFit="1" customWidth="1"/>
    <col min="9" max="16384" width="9.140625" style="1"/>
  </cols>
  <sheetData>
    <row r="1" spans="1:11" ht="30" x14ac:dyDescent="0.4">
      <c r="A1" s="69" t="s">
        <v>0</v>
      </c>
      <c r="B1" s="69"/>
      <c r="C1" s="69"/>
      <c r="D1" s="69"/>
      <c r="E1" s="69"/>
      <c r="F1" s="69"/>
      <c r="G1" s="69"/>
      <c r="H1" s="69"/>
    </row>
    <row r="2" spans="1:11" ht="30" x14ac:dyDescent="0.4">
      <c r="A2" s="69" t="s">
        <v>49</v>
      </c>
      <c r="B2" s="69"/>
      <c r="C2" s="69"/>
      <c r="D2" s="69"/>
      <c r="E2" s="69"/>
      <c r="F2" s="69"/>
      <c r="G2" s="69"/>
      <c r="H2" s="69"/>
    </row>
    <row r="3" spans="1:11" ht="4.5" customHeight="1" thickBot="1" x14ac:dyDescent="0.3">
      <c r="A3" s="11"/>
      <c r="B3" s="2"/>
      <c r="C3" s="2"/>
      <c r="D3" s="2"/>
      <c r="E3" s="2"/>
      <c r="G3" s="47"/>
      <c r="H3" s="2"/>
    </row>
    <row r="4" spans="1:11" ht="42.75" customHeight="1" x14ac:dyDescent="0.25">
      <c r="A4" s="8"/>
      <c r="B4" s="53"/>
      <c r="C4" s="25" t="s">
        <v>50</v>
      </c>
      <c r="D4" s="25" t="s">
        <v>47</v>
      </c>
      <c r="E4" s="25" t="s">
        <v>53</v>
      </c>
      <c r="F4" s="25" t="s">
        <v>52</v>
      </c>
      <c r="G4" s="19" t="s">
        <v>48</v>
      </c>
      <c r="H4" s="9" t="s">
        <v>1</v>
      </c>
    </row>
    <row r="5" spans="1:11" s="30" customFormat="1" x14ac:dyDescent="0.25">
      <c r="A5" s="37" t="s">
        <v>28</v>
      </c>
      <c r="B5" s="54"/>
      <c r="C5" s="38">
        <v>123107</v>
      </c>
      <c r="D5" s="38"/>
      <c r="E5" s="51">
        <f>C41</f>
        <v>110169.43</v>
      </c>
      <c r="F5" s="38">
        <f>E41</f>
        <v>164022.22999999998</v>
      </c>
      <c r="G5" s="49">
        <f>F41</f>
        <v>84738.229999999981</v>
      </c>
      <c r="H5" s="39"/>
    </row>
    <row r="6" spans="1:11" x14ac:dyDescent="0.25">
      <c r="A6" s="10"/>
      <c r="B6" s="55"/>
      <c r="C6" s="26"/>
      <c r="D6" s="26"/>
      <c r="E6" s="26"/>
      <c r="F6" s="26"/>
      <c r="G6" s="26"/>
      <c r="H6" s="12"/>
    </row>
    <row r="7" spans="1:11" x14ac:dyDescent="0.25">
      <c r="A7" s="13" t="s">
        <v>12</v>
      </c>
      <c r="B7" s="56"/>
      <c r="C7" s="27"/>
      <c r="D7" s="27"/>
      <c r="E7" s="27"/>
      <c r="F7" s="27"/>
      <c r="G7" s="27"/>
      <c r="H7" s="3"/>
    </row>
    <row r="8" spans="1:11" s="30" customFormat="1" x14ac:dyDescent="0.25">
      <c r="A8" s="33" t="s">
        <v>2</v>
      </c>
      <c r="B8" s="57"/>
      <c r="C8" s="34">
        <v>86393</v>
      </c>
      <c r="D8" s="34">
        <v>105169</v>
      </c>
      <c r="E8" s="34">
        <v>105169</v>
      </c>
      <c r="F8" s="34"/>
      <c r="G8" s="43">
        <v>107171</v>
      </c>
      <c r="H8" s="35">
        <f>SUM(1-D8/G8)</f>
        <v>1.8680426607944334E-2</v>
      </c>
      <c r="I8" s="36"/>
      <c r="K8" s="36"/>
    </row>
    <row r="9" spans="1:11" s="30" customFormat="1" x14ac:dyDescent="0.25">
      <c r="A9" s="33" t="s">
        <v>3</v>
      </c>
      <c r="B9" s="57"/>
      <c r="C9" s="34">
        <v>20000</v>
      </c>
      <c r="D9" s="34">
        <v>18000</v>
      </c>
      <c r="E9" s="34">
        <v>18000</v>
      </c>
      <c r="F9" s="34"/>
      <c r="G9" s="43">
        <v>18000</v>
      </c>
      <c r="H9" s="35">
        <f t="shared" ref="H9:H20" si="0">SUM(1-D9/G9)</f>
        <v>0</v>
      </c>
    </row>
    <row r="10" spans="1:11" s="30" customFormat="1" x14ac:dyDescent="0.25">
      <c r="A10" s="33" t="s">
        <v>4</v>
      </c>
      <c r="B10" s="57"/>
      <c r="C10" s="34">
        <v>65500</v>
      </c>
      <c r="D10" s="34">
        <v>50000</v>
      </c>
      <c r="E10" s="34">
        <v>50000</v>
      </c>
      <c r="F10" s="34"/>
      <c r="G10" s="43">
        <v>50000</v>
      </c>
      <c r="H10" s="35">
        <f t="shared" si="0"/>
        <v>0</v>
      </c>
      <c r="I10" s="36"/>
    </row>
    <row r="11" spans="1:11" x14ac:dyDescent="0.25">
      <c r="A11" s="6" t="s">
        <v>5</v>
      </c>
      <c r="B11" s="58"/>
      <c r="C11" s="21">
        <v>141649</v>
      </c>
      <c r="D11" s="21">
        <v>144506</v>
      </c>
      <c r="E11" s="21">
        <v>108379</v>
      </c>
      <c r="F11" s="21">
        <v>36126</v>
      </c>
      <c r="G11" s="21">
        <v>147363</v>
      </c>
      <c r="H11" s="35">
        <f t="shared" si="0"/>
        <v>1.9387498897280864E-2</v>
      </c>
    </row>
    <row r="12" spans="1:11" x14ac:dyDescent="0.25">
      <c r="A12" s="6" t="s">
        <v>43</v>
      </c>
      <c r="B12" s="58"/>
      <c r="C12" s="21"/>
      <c r="D12" s="21">
        <v>11442</v>
      </c>
      <c r="E12" s="21"/>
      <c r="F12" s="21"/>
      <c r="G12" s="21">
        <v>11442</v>
      </c>
      <c r="H12" s="35">
        <v>0</v>
      </c>
    </row>
    <row r="13" spans="1:11" x14ac:dyDescent="0.25">
      <c r="A13" s="6" t="s">
        <v>6</v>
      </c>
      <c r="B13" s="58"/>
      <c r="C13" s="21">
        <v>7145</v>
      </c>
      <c r="D13" s="21">
        <v>7145</v>
      </c>
      <c r="E13" s="21">
        <v>1072</v>
      </c>
      <c r="F13" s="21">
        <v>6074</v>
      </c>
      <c r="G13" s="21">
        <v>7145</v>
      </c>
      <c r="H13" s="35">
        <f t="shared" si="0"/>
        <v>0</v>
      </c>
    </row>
    <row r="14" spans="1:11" x14ac:dyDescent="0.25">
      <c r="A14" s="6" t="s">
        <v>51</v>
      </c>
      <c r="B14" s="58"/>
      <c r="C14" s="21"/>
      <c r="D14" s="21"/>
      <c r="E14" s="21">
        <v>44274.8</v>
      </c>
      <c r="F14" s="21"/>
      <c r="G14" s="21">
        <f>0</f>
        <v>0</v>
      </c>
      <c r="H14" s="35">
        <v>0</v>
      </c>
    </row>
    <row r="15" spans="1:11" x14ac:dyDescent="0.25">
      <c r="A15" s="6" t="s">
        <v>7</v>
      </c>
      <c r="B15" s="58"/>
      <c r="C15" s="21">
        <v>65</v>
      </c>
      <c r="D15" s="21"/>
      <c r="E15" s="21">
        <v>75</v>
      </c>
      <c r="F15" s="21"/>
      <c r="G15" s="21"/>
      <c r="H15" s="35">
        <v>0</v>
      </c>
    </row>
    <row r="16" spans="1:11" x14ac:dyDescent="0.25">
      <c r="A16" s="6" t="s">
        <v>9</v>
      </c>
      <c r="B16" s="58"/>
      <c r="C16" s="21">
        <v>570</v>
      </c>
      <c r="D16" s="21"/>
      <c r="E16" s="21">
        <v>8704</v>
      </c>
      <c r="F16" s="21"/>
      <c r="G16" s="21"/>
      <c r="H16" s="35">
        <v>0</v>
      </c>
    </row>
    <row r="17" spans="1:8" x14ac:dyDescent="0.25">
      <c r="A17" s="6" t="s">
        <v>10</v>
      </c>
      <c r="B17" s="58"/>
      <c r="C17" s="21">
        <v>2875</v>
      </c>
      <c r="D17" s="21">
        <v>2800</v>
      </c>
      <c r="E17" s="21">
        <v>2727</v>
      </c>
      <c r="F17" s="21"/>
      <c r="G17" s="21">
        <v>2800</v>
      </c>
      <c r="H17" s="35">
        <f t="shared" si="0"/>
        <v>0</v>
      </c>
    </row>
    <row r="18" spans="1:8" x14ac:dyDescent="0.25">
      <c r="A18" s="6" t="s">
        <v>13</v>
      </c>
      <c r="B18" s="58"/>
      <c r="C18" s="21">
        <v>290</v>
      </c>
      <c r="D18" s="21">
        <v>500</v>
      </c>
      <c r="E18" s="21">
        <v>0</v>
      </c>
      <c r="F18" s="21">
        <v>0</v>
      </c>
      <c r="G18" s="21">
        <v>0</v>
      </c>
      <c r="H18" s="35">
        <v>0</v>
      </c>
    </row>
    <row r="19" spans="1:8" x14ac:dyDescent="0.25">
      <c r="A19" s="6" t="s">
        <v>34</v>
      </c>
      <c r="B19" s="58"/>
      <c r="C19" s="21">
        <v>1835</v>
      </c>
      <c r="D19" s="21">
        <v>1000</v>
      </c>
      <c r="E19" s="21">
        <v>1106</v>
      </c>
      <c r="F19" s="21">
        <v>100</v>
      </c>
      <c r="G19" s="21">
        <v>1000</v>
      </c>
      <c r="H19" s="35">
        <f t="shared" si="0"/>
        <v>0</v>
      </c>
    </row>
    <row r="20" spans="1:8" x14ac:dyDescent="0.25">
      <c r="A20" s="7" t="s">
        <v>11</v>
      </c>
      <c r="B20" s="59"/>
      <c r="C20" s="22">
        <v>6322</v>
      </c>
      <c r="D20" s="22">
        <v>1000</v>
      </c>
      <c r="E20" s="22">
        <v>6376</v>
      </c>
      <c r="F20" s="22">
        <v>1000</v>
      </c>
      <c r="G20" s="22">
        <v>1000</v>
      </c>
      <c r="H20" s="35">
        <f t="shared" si="0"/>
        <v>0</v>
      </c>
    </row>
    <row r="21" spans="1:8" x14ac:dyDescent="0.25">
      <c r="A21" s="13" t="s">
        <v>14</v>
      </c>
      <c r="B21" s="56"/>
      <c r="C21" s="20">
        <f>SUM(C8:C20)</f>
        <v>332644</v>
      </c>
      <c r="D21" s="20">
        <f>SUM(D8:D20)</f>
        <v>341562</v>
      </c>
      <c r="E21" s="20">
        <f>SUM(E8:E20)</f>
        <v>345882.8</v>
      </c>
      <c r="F21" s="20">
        <f>SUM(F8:F20)</f>
        <v>43300</v>
      </c>
      <c r="G21" s="64">
        <f>SUM(G8:G20)</f>
        <v>345921</v>
      </c>
      <c r="H21" s="4">
        <f t="shared" ref="H21" si="1">SUM(1-F21/G21)</f>
        <v>0.87482691134681034</v>
      </c>
    </row>
    <row r="22" spans="1:8" s="30" customFormat="1" ht="15.75" thickBot="1" x14ac:dyDescent="0.3">
      <c r="A22" s="40" t="s">
        <v>15</v>
      </c>
      <c r="B22" s="60"/>
      <c r="C22" s="41">
        <f>C5+C21</f>
        <v>455751</v>
      </c>
      <c r="D22" s="41"/>
      <c r="E22" s="41">
        <f>SUM(E5+E21)</f>
        <v>456052.23</v>
      </c>
      <c r="F22" s="48">
        <f>F21+F5</f>
        <v>207322.22999999998</v>
      </c>
      <c r="G22" s="45">
        <f>SUM(G5+G21)</f>
        <v>430659.23</v>
      </c>
      <c r="H22" s="35"/>
    </row>
    <row r="23" spans="1:8" ht="15.75" thickTop="1" x14ac:dyDescent="0.25">
      <c r="A23" s="6"/>
      <c r="B23" s="58"/>
      <c r="C23" s="27"/>
      <c r="D23" s="27"/>
      <c r="E23" s="27"/>
      <c r="F23" s="27"/>
      <c r="G23" s="27"/>
      <c r="H23" s="3"/>
    </row>
    <row r="24" spans="1:8" x14ac:dyDescent="0.25">
      <c r="A24" s="13" t="s">
        <v>16</v>
      </c>
      <c r="B24" s="56"/>
      <c r="C24" s="27"/>
      <c r="D24" s="27"/>
      <c r="E24" s="27"/>
      <c r="F24" s="27"/>
      <c r="G24" s="27"/>
      <c r="H24" s="3"/>
    </row>
    <row r="25" spans="1:8" x14ac:dyDescent="0.25">
      <c r="A25" s="6" t="s">
        <v>17</v>
      </c>
      <c r="B25" s="58" t="s">
        <v>36</v>
      </c>
      <c r="C25" s="21">
        <v>8737</v>
      </c>
      <c r="D25" s="21">
        <v>21000</v>
      </c>
      <c r="E25" s="21">
        <v>6619</v>
      </c>
      <c r="F25" s="21">
        <v>1500</v>
      </c>
      <c r="G25" s="21">
        <v>21000</v>
      </c>
      <c r="H25" s="35">
        <f t="shared" ref="H25:H40" si="2">SUM(1-D25/G25)</f>
        <v>0</v>
      </c>
    </row>
    <row r="26" spans="1:8" x14ac:dyDescent="0.25">
      <c r="A26" s="6"/>
      <c r="B26" s="58" t="s">
        <v>35</v>
      </c>
      <c r="C26" s="21">
        <v>1821</v>
      </c>
      <c r="D26" s="21"/>
      <c r="E26" s="21">
        <v>3327</v>
      </c>
      <c r="F26" s="21">
        <v>1000</v>
      </c>
      <c r="G26" s="21"/>
      <c r="H26" s="35"/>
    </row>
    <row r="27" spans="1:8" x14ac:dyDescent="0.25">
      <c r="A27" s="68">
        <v>7000</v>
      </c>
      <c r="B27" s="58" t="s">
        <v>37</v>
      </c>
      <c r="C27" s="21">
        <v>7461</v>
      </c>
      <c r="D27" s="21"/>
      <c r="E27" s="21">
        <v>1912</v>
      </c>
      <c r="F27" s="21">
        <v>3500</v>
      </c>
      <c r="G27" s="21"/>
      <c r="H27" s="35"/>
    </row>
    <row r="28" spans="1:8" x14ac:dyDescent="0.25">
      <c r="A28" s="66">
        <v>5000</v>
      </c>
      <c r="B28" s="58" t="s">
        <v>38</v>
      </c>
      <c r="C28" s="21">
        <v>5433</v>
      </c>
      <c r="D28" s="21"/>
      <c r="E28" s="21">
        <v>1645</v>
      </c>
      <c r="F28" s="21">
        <v>2500</v>
      </c>
      <c r="G28" s="21"/>
      <c r="H28" s="35"/>
    </row>
    <row r="29" spans="1:8" x14ac:dyDescent="0.25">
      <c r="A29" s="67" t="s">
        <v>41</v>
      </c>
      <c r="B29" s="58" t="s">
        <v>39</v>
      </c>
      <c r="C29" s="21">
        <v>7418</v>
      </c>
      <c r="D29" s="21"/>
      <c r="E29" s="63"/>
      <c r="F29" s="21">
        <v>5000</v>
      </c>
      <c r="G29" s="21"/>
      <c r="H29" s="35"/>
    </row>
    <row r="30" spans="1:8" x14ac:dyDescent="0.25">
      <c r="A30" s="66">
        <v>7000</v>
      </c>
      <c r="B30" s="58" t="s">
        <v>40</v>
      </c>
      <c r="C30" s="21">
        <v>7129</v>
      </c>
      <c r="D30" s="21"/>
      <c r="E30" s="63">
        <v>6464</v>
      </c>
      <c r="F30" s="21">
        <v>800</v>
      </c>
      <c r="G30" s="21"/>
      <c r="H30" s="35"/>
    </row>
    <row r="31" spans="1:8" x14ac:dyDescent="0.25">
      <c r="A31" s="6" t="s">
        <v>18</v>
      </c>
      <c r="B31" s="58"/>
      <c r="C31" s="21"/>
      <c r="D31" s="21">
        <v>0</v>
      </c>
      <c r="E31" s="63"/>
      <c r="F31" s="21"/>
      <c r="G31" s="21">
        <v>400</v>
      </c>
      <c r="H31" s="35">
        <v>0</v>
      </c>
    </row>
    <row r="32" spans="1:8" x14ac:dyDescent="0.25">
      <c r="A32" s="6" t="s">
        <v>19</v>
      </c>
      <c r="B32" s="58"/>
      <c r="C32" s="21">
        <v>10486</v>
      </c>
      <c r="D32" s="21">
        <v>11000</v>
      </c>
      <c r="E32" s="63">
        <v>1500</v>
      </c>
      <c r="F32" s="21">
        <v>9000</v>
      </c>
      <c r="G32" s="21">
        <v>11000</v>
      </c>
      <c r="H32" s="35">
        <f t="shared" si="2"/>
        <v>0</v>
      </c>
    </row>
    <row r="33" spans="1:10" x14ac:dyDescent="0.25">
      <c r="A33" s="6" t="s">
        <v>20</v>
      </c>
      <c r="B33" s="58"/>
      <c r="C33" s="21">
        <v>6062</v>
      </c>
      <c r="D33" s="21">
        <v>6000</v>
      </c>
      <c r="E33" s="21">
        <v>17381</v>
      </c>
      <c r="F33" s="21">
        <v>1350</v>
      </c>
      <c r="G33" s="21">
        <v>6000</v>
      </c>
      <c r="H33" s="35">
        <f t="shared" si="2"/>
        <v>0</v>
      </c>
    </row>
    <row r="34" spans="1:10" x14ac:dyDescent="0.25">
      <c r="A34" s="6" t="s">
        <v>8</v>
      </c>
      <c r="B34" s="58"/>
      <c r="C34" s="21">
        <v>14000</v>
      </c>
      <c r="D34" s="21">
        <v>12000</v>
      </c>
      <c r="E34" s="21">
        <v>9400</v>
      </c>
      <c r="F34" s="21">
        <v>2000</v>
      </c>
      <c r="G34" s="21">
        <v>14400</v>
      </c>
      <c r="H34" s="35">
        <f t="shared" si="2"/>
        <v>0.16666666666666663</v>
      </c>
    </row>
    <row r="35" spans="1:10" x14ac:dyDescent="0.25">
      <c r="A35" s="6" t="s">
        <v>21</v>
      </c>
      <c r="B35" s="58"/>
      <c r="C35" s="21">
        <v>244406.57</v>
      </c>
      <c r="D35" s="21">
        <v>241117</v>
      </c>
      <c r="E35" s="21">
        <v>174740</v>
      </c>
      <c r="F35" s="21">
        <v>88670</v>
      </c>
      <c r="G35" s="21">
        <v>245976</v>
      </c>
      <c r="H35" s="35">
        <f t="shared" si="2"/>
        <v>1.975395973590921E-2</v>
      </c>
    </row>
    <row r="36" spans="1:10" x14ac:dyDescent="0.25">
      <c r="A36" s="6" t="s">
        <v>23</v>
      </c>
      <c r="B36" s="58"/>
      <c r="C36" s="21">
        <v>10875</v>
      </c>
      <c r="D36" s="21">
        <v>20000</v>
      </c>
      <c r="E36" s="21">
        <v>6264</v>
      </c>
      <c r="F36" s="21">
        <v>6264</v>
      </c>
      <c r="G36" s="21">
        <v>20000</v>
      </c>
      <c r="H36" s="35">
        <f t="shared" si="2"/>
        <v>0</v>
      </c>
      <c r="J36" s="16"/>
    </row>
    <row r="37" spans="1:10" x14ac:dyDescent="0.25">
      <c r="A37" s="6" t="s">
        <v>22</v>
      </c>
      <c r="B37" s="58"/>
      <c r="C37" s="21">
        <v>18325</v>
      </c>
      <c r="D37" s="21">
        <v>18000</v>
      </c>
      <c r="E37" s="21">
        <v>18503</v>
      </c>
      <c r="F37" s="21"/>
      <c r="G37" s="21">
        <v>18000</v>
      </c>
      <c r="H37" s="35">
        <f t="shared" si="2"/>
        <v>0</v>
      </c>
    </row>
    <row r="38" spans="1:10" x14ac:dyDescent="0.25">
      <c r="A38" s="6" t="s">
        <v>33</v>
      </c>
      <c r="B38" s="58"/>
      <c r="C38" s="21"/>
      <c r="D38" s="21"/>
      <c r="E38" s="21"/>
      <c r="F38" s="21">
        <v>0</v>
      </c>
      <c r="G38" s="21"/>
      <c r="H38" s="35"/>
    </row>
    <row r="39" spans="1:10" x14ac:dyDescent="0.25">
      <c r="A39" s="7" t="s">
        <v>26</v>
      </c>
      <c r="B39" s="59"/>
      <c r="C39" s="22">
        <v>3428</v>
      </c>
      <c r="D39" s="22">
        <v>12445</v>
      </c>
      <c r="E39" s="22">
        <v>44275</v>
      </c>
      <c r="F39" s="22">
        <v>1000</v>
      </c>
      <c r="G39" s="22">
        <v>9145</v>
      </c>
      <c r="H39" s="35">
        <f t="shared" si="2"/>
        <v>-0.36085292509568068</v>
      </c>
    </row>
    <row r="40" spans="1:10" x14ac:dyDescent="0.25">
      <c r="A40" s="14" t="s">
        <v>24</v>
      </c>
      <c r="B40" s="61"/>
      <c r="C40" s="23">
        <f>SUM(C25:C39)</f>
        <v>345581.57</v>
      </c>
      <c r="D40" s="23">
        <f>SUM(D25:D39)</f>
        <v>341562</v>
      </c>
      <c r="E40" s="23">
        <f>SUM(E25:E39)</f>
        <v>292030</v>
      </c>
      <c r="F40" s="23">
        <f>SUM(F25:F39)</f>
        <v>122584</v>
      </c>
      <c r="G40" s="65">
        <f>SUM(G25:G39)</f>
        <v>345921</v>
      </c>
      <c r="H40" s="35">
        <f t="shared" si="2"/>
        <v>1.2601143035548601E-2</v>
      </c>
    </row>
    <row r="41" spans="1:10" s="30" customFormat="1" ht="15.75" thickBot="1" x14ac:dyDescent="0.3">
      <c r="A41" s="40" t="s">
        <v>25</v>
      </c>
      <c r="B41" s="60"/>
      <c r="C41" s="52">
        <f>C22-C40</f>
        <v>110169.43</v>
      </c>
      <c r="D41" s="42"/>
      <c r="E41" s="42">
        <f>SUM(E22-E40)</f>
        <v>164022.22999999998</v>
      </c>
      <c r="F41" s="50">
        <f>F22-F40</f>
        <v>84738.229999999981</v>
      </c>
      <c r="G41" s="46">
        <f>G22-G40</f>
        <v>84738.229999999981</v>
      </c>
      <c r="H41" s="39"/>
    </row>
    <row r="42" spans="1:10" ht="15.75" thickTop="1" x14ac:dyDescent="0.25">
      <c r="A42" s="13" t="s">
        <v>29</v>
      </c>
      <c r="B42" s="56"/>
      <c r="C42" s="21"/>
      <c r="D42" s="21"/>
      <c r="E42" s="21"/>
      <c r="F42" s="17"/>
      <c r="G42" s="21">
        <v>0</v>
      </c>
      <c r="H42" s="3"/>
    </row>
    <row r="43" spans="1:10" x14ac:dyDescent="0.25">
      <c r="A43" s="13" t="s">
        <v>30</v>
      </c>
      <c r="B43" s="56"/>
      <c r="C43" s="21">
        <v>13432</v>
      </c>
      <c r="D43" s="21">
        <v>13500</v>
      </c>
      <c r="E43" s="21">
        <v>13432</v>
      </c>
      <c r="F43" s="17"/>
      <c r="G43" s="21">
        <v>13500</v>
      </c>
      <c r="H43" s="3"/>
    </row>
    <row r="44" spans="1:10" x14ac:dyDescent="0.25">
      <c r="A44" s="13" t="s">
        <v>31</v>
      </c>
      <c r="B44" s="56"/>
      <c r="C44" s="21">
        <v>10891</v>
      </c>
      <c r="D44" s="21">
        <v>11000</v>
      </c>
      <c r="E44" s="21">
        <v>10913</v>
      </c>
      <c r="F44" s="17"/>
      <c r="G44" s="21">
        <v>11000</v>
      </c>
      <c r="H44" s="3"/>
    </row>
    <row r="45" spans="1:10" x14ac:dyDescent="0.25">
      <c r="A45" s="13" t="s">
        <v>32</v>
      </c>
      <c r="B45" s="56"/>
      <c r="C45" s="21">
        <v>64693</v>
      </c>
      <c r="D45" s="21">
        <v>65000</v>
      </c>
      <c r="E45" s="21">
        <v>64750</v>
      </c>
      <c r="F45" s="17"/>
      <c r="G45" s="21">
        <v>65000</v>
      </c>
      <c r="H45" s="3"/>
    </row>
    <row r="46" spans="1:10" x14ac:dyDescent="0.25">
      <c r="A46" s="13" t="s">
        <v>42</v>
      </c>
      <c r="B46" s="56"/>
      <c r="C46" s="21">
        <v>41813</v>
      </c>
      <c r="D46" s="21">
        <v>42000</v>
      </c>
      <c r="E46" s="21">
        <v>41813</v>
      </c>
      <c r="F46" s="17"/>
      <c r="G46" s="21">
        <v>42000</v>
      </c>
      <c r="H46" s="3"/>
    </row>
    <row r="47" spans="1:10" x14ac:dyDescent="0.25">
      <c r="A47" s="13" t="s">
        <v>46</v>
      </c>
      <c r="B47" s="56"/>
      <c r="C47" s="21">
        <v>44275</v>
      </c>
      <c r="D47" s="21">
        <v>45000</v>
      </c>
      <c r="E47" s="21">
        <v>44275</v>
      </c>
      <c r="F47" s="17"/>
      <c r="G47" s="21">
        <v>45000</v>
      </c>
      <c r="H47" s="3"/>
    </row>
    <row r="48" spans="1:10" ht="15.75" thickBot="1" x14ac:dyDescent="0.3">
      <c r="A48" s="15" t="s">
        <v>27</v>
      </c>
      <c r="B48" s="62"/>
      <c r="C48" s="24">
        <f>SUM(C42:C47)</f>
        <v>175104</v>
      </c>
      <c r="D48" s="24">
        <f>SUM(D42:D47)</f>
        <v>176500</v>
      </c>
      <c r="E48" s="24">
        <f>SUM(E42:E47)</f>
        <v>175183</v>
      </c>
      <c r="F48" s="18"/>
      <c r="G48" s="24">
        <f>G41+E48</f>
        <v>259921.22999999998</v>
      </c>
      <c r="H48" s="5"/>
    </row>
    <row r="49" spans="1:8" s="30" customFormat="1" x14ac:dyDescent="0.25">
      <c r="A49" s="28" t="s">
        <v>44</v>
      </c>
      <c r="B49" s="28"/>
      <c r="C49" s="31"/>
      <c r="D49" s="31">
        <v>173169</v>
      </c>
      <c r="E49" s="32"/>
      <c r="F49" s="32"/>
      <c r="G49" s="32"/>
      <c r="H49" s="32"/>
    </row>
    <row r="50" spans="1:8" s="30" customFormat="1" x14ac:dyDescent="0.25">
      <c r="A50" s="28" t="s">
        <v>54</v>
      </c>
      <c r="B50" s="28"/>
      <c r="C50" s="29"/>
      <c r="D50" s="29">
        <v>2002</v>
      </c>
      <c r="E50" s="32"/>
      <c r="F50" s="32"/>
      <c r="G50" s="32"/>
      <c r="H50" s="32"/>
    </row>
    <row r="51" spans="1:8" s="30" customFormat="1" x14ac:dyDescent="0.25">
      <c r="A51" s="28" t="s">
        <v>45</v>
      </c>
      <c r="B51" s="28"/>
      <c r="C51" s="31"/>
      <c r="D51" s="44">
        <v>175171</v>
      </c>
      <c r="E51" s="32"/>
      <c r="F51" s="32"/>
      <c r="G51" s="1"/>
      <c r="H51" s="32"/>
    </row>
  </sheetData>
  <mergeCells count="2">
    <mergeCell ref="A1:H1"/>
    <mergeCell ref="A2:H2"/>
  </mergeCells>
  <printOptions gridLines="1"/>
  <pageMargins left="0.7" right="0.7" top="0.5" bottom="0.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Town of Springfield</dc:title>
  <dc:subject>2010 Proposed Budget</dc:subject>
  <dc:creator>Debra Kemnitz</dc:creator>
  <cp:lastModifiedBy>Megan Hockerman</cp:lastModifiedBy>
  <cp:lastPrinted>2022-11-17T18:24:23Z</cp:lastPrinted>
  <dcterms:created xsi:type="dcterms:W3CDTF">2009-10-19T14:37:10Z</dcterms:created>
  <dcterms:modified xsi:type="dcterms:W3CDTF">2022-11-17T18:24:32Z</dcterms:modified>
</cp:coreProperties>
</file>